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2"/>
  <c r="L10"/>
  <c r="J10"/>
  <c r="I10"/>
  <c r="M9"/>
  <c r="L9"/>
  <c r="J9"/>
  <c r="I9"/>
  <c r="M8"/>
  <c r="L8"/>
  <c r="J8"/>
  <c r="I8"/>
  <c r="M7"/>
  <c r="L7"/>
  <c r="J7"/>
  <c r="I7"/>
  <c r="M6"/>
  <c r="L6"/>
  <c r="J6"/>
  <c r="I6"/>
  <c r="M5"/>
  <c r="L5"/>
  <c r="J5"/>
  <c r="I5"/>
  <c r="M4"/>
  <c r="L4"/>
  <c r="K5"/>
  <c r="K6"/>
  <c r="K10"/>
  <c r="K4"/>
  <c r="J4"/>
  <c r="I4"/>
  <c r="F10"/>
  <c r="E10"/>
  <c r="C10"/>
  <c r="B10"/>
  <c r="F9"/>
  <c r="E9"/>
  <c r="C9"/>
  <c r="B9"/>
  <c r="F8"/>
  <c r="E8"/>
  <c r="C8"/>
  <c r="B8"/>
  <c r="F7"/>
  <c r="E7"/>
  <c r="B7"/>
  <c r="C7"/>
  <c r="F6"/>
  <c r="E6"/>
  <c r="C6"/>
  <c r="B6"/>
  <c r="F5"/>
  <c r="E5"/>
  <c r="C5"/>
  <c r="B5"/>
  <c r="F4"/>
  <c r="E4"/>
  <c r="D5"/>
  <c r="D6"/>
  <c r="D7"/>
  <c r="D8"/>
  <c r="D9"/>
  <c r="D10"/>
  <c r="D4"/>
  <c r="C4"/>
  <c r="B4"/>
  <c r="T5" i="1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"/>
  <c r="H38"/>
  <c r="H39"/>
  <c r="H40"/>
  <c r="H41"/>
  <c r="H42"/>
  <c r="H43"/>
  <c r="G38"/>
  <c r="G39"/>
  <c r="G40"/>
  <c r="G41"/>
  <c r="G42"/>
  <c r="G4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4"/>
  <c r="K9" i="2" l="1"/>
  <c r="K8"/>
  <c r="K7"/>
</calcChain>
</file>

<file path=xl/sharedStrings.xml><?xml version="1.0" encoding="utf-8"?>
<sst xmlns="http://schemas.openxmlformats.org/spreadsheetml/2006/main" count="146" uniqueCount="108">
  <si>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</si>
  <si>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</si>
  <si>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</si>
  <si>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</si>
  <si>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</si>
  <si>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</si>
  <si>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</si>
  <si>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</si>
  <si>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</si>
  <si>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</si>
  <si>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</si>
  <si>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</si>
  <si>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</si>
  <si>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</si>
  <si>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</si>
  <si>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</si>
  <si>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</si>
  <si>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</si>
  <si>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</si>
  <si>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</si>
  <si>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</si>
  <si>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</si>
  <si>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Vol filtered</t>
  </si>
  <si>
    <t>Weight (103 deg)</t>
  </si>
  <si>
    <t>Weight 103 deg</t>
  </si>
  <si>
    <t>Sampled on: 5/7/2012</t>
  </si>
  <si>
    <t>12LD017</t>
  </si>
  <si>
    <t>12LD018</t>
  </si>
  <si>
    <t>12LD019</t>
  </si>
  <si>
    <t>12LD020</t>
  </si>
  <si>
    <t>12LD021</t>
  </si>
  <si>
    <t>12LD022</t>
  </si>
  <si>
    <t>12LD023</t>
  </si>
  <si>
    <t>12LD024</t>
  </si>
  <si>
    <t>12LD025</t>
  </si>
  <si>
    <t>12LB001</t>
  </si>
  <si>
    <t>12LB002</t>
  </si>
  <si>
    <t>12LB003</t>
  </si>
  <si>
    <t>12LB004</t>
  </si>
  <si>
    <t>12LB005</t>
  </si>
  <si>
    <t>12LB006</t>
  </si>
  <si>
    <t>12LB007</t>
  </si>
  <si>
    <t>12LB008</t>
  </si>
  <si>
    <t>12LB009</t>
  </si>
  <si>
    <t>12LB010</t>
  </si>
  <si>
    <t>12LB011</t>
  </si>
  <si>
    <t>12LB012</t>
  </si>
  <si>
    <t>12LB013</t>
  </si>
  <si>
    <t>12LB014</t>
  </si>
  <si>
    <t>12LB015</t>
  </si>
  <si>
    <t>12LB016</t>
  </si>
  <si>
    <t>12LB017</t>
  </si>
  <si>
    <t>12LB018</t>
  </si>
  <si>
    <t>12LB019</t>
  </si>
  <si>
    <t>12LB020</t>
  </si>
  <si>
    <t>12LB021</t>
  </si>
  <si>
    <t>12LB022</t>
  </si>
  <si>
    <t>12LB023</t>
  </si>
  <si>
    <t>12LB024</t>
  </si>
  <si>
    <t>12LB025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</si>
  <si>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</si>
  <si>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</si>
  <si>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</si>
  <si>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</si>
  <si>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</si>
  <si>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</si>
  <si>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</si>
  <si>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</si>
  <si>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</si>
  <si>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</si>
  <si>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</si>
  <si>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</si>
  <si>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</si>
  <si>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</si>
  <si>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</si>
  <si>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</si>
  <si>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</si>
  <si>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</si>
  <si>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</si>
  <si>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</si>
  <si>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</si>
  <si>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</si>
  <si>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</si>
  <si>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</si>
  <si>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</si>
  <si>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</si>
  <si>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</si>
  <si>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</si>
  <si>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</si>
  <si>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</si>
  <si>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</si>
  <si>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</si>
  <si>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</si>
  <si>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</si>
  <si>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</si>
  <si>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</si>
  <si>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</si>
  <si>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</si>
  <si>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A20</t>
  </si>
  <si>
    <t>B20</t>
  </si>
  <si>
    <t>12LA001</t>
  </si>
  <si>
    <t>12LA002</t>
  </si>
  <si>
    <t>12LA003</t>
  </si>
  <si>
    <t>12LA004</t>
  </si>
  <si>
    <t>12LA005</t>
  </si>
  <si>
    <t>12LA006</t>
  </si>
  <si>
    <t>Sample: 5015</t>
  </si>
  <si>
    <t>Sample: 5018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</si>
</sst>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6"/>
  <sheetViews>
    <sheetView tabSelected="1" topLeftCell="C1" workbookViewId="0">
      <selection activeCell="Q31" sqref="D1:Q1048576"/>
    </sheetView>
  </sheetViews>
  <sheetFormatPr defaultRowHeight="1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3.5703125" style="4" customWidth="1"/>
    <col min="5" max="7" width="14" style="9" customWidth="1"/>
    <col min="8" max="8" width="16.5703125" style="4" customWidth="1"/>
    <col min="9" max="9" width="18" customWidth="1"/>
    <col min="10" max="10" width="10" customWidth="1"/>
    <col min="11" max="11" width="9.140625" customWidth="1"/>
    <col min="12" max="12" width="9.140625" style="4" customWidth="1"/>
    <col min="13" max="15" width="9.140625" customWidth="1"/>
    <col min="16" max="16" width="9.140625" style="4" customWidth="1"/>
    <col min="18" max="18" width="12.42578125" bestFit="1" customWidth="1"/>
    <col min="20" max="20" width="14.85546875" bestFit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25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  <c r="T2" s="23" t="s">
        <v>24</v>
      </c>
    </row>
    <row r="3" spans="1:44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  <c r="T3" s="10" t="s">
        <v>7</v>
      </c>
    </row>
    <row r="4" spans="1:44">
      <c r="A4" s="1" t="s">
        <v>26</v>
      </c>
      <c r="B4" s="1">
        <v>5015</v>
      </c>
      <c r="C4" s="1" t="s">
        <v>60</v>
      </c>
      <c r="D4" s="4">
        <v>840</v>
      </c>
      <c r="E4" s="1">
        <v>1.1697</v>
      </c>
      <c r="F4" s="1">
        <v>1.1692</v>
      </c>
      <c r="G4" s="19">
        <f>E4-F4</f>
        <v>4.9999999999994493E-4</v>
      </c>
      <c r="H4" s="20">
        <f>(E4+F4)/2</f>
        <v>1.1694499999999999</v>
      </c>
      <c r="I4" s="21">
        <v>1.3079000000000001</v>
      </c>
      <c r="J4" s="21">
        <v>1.3084</v>
      </c>
      <c r="K4" s="21">
        <f>I4-J4</f>
        <v>-4.9999999999994493E-4</v>
      </c>
      <c r="L4" s="20">
        <f>(I4+J4)/2</f>
        <v>1.3081499999999999</v>
      </c>
      <c r="M4" s="21">
        <v>1.2802</v>
      </c>
      <c r="N4" s="21">
        <v>1.2801</v>
      </c>
      <c r="O4" s="21">
        <f>(M4+N4)/2</f>
        <v>1.2801499999999999</v>
      </c>
      <c r="P4" s="20">
        <f>M4-N4</f>
        <v>9.9999999999988987E-5</v>
      </c>
      <c r="Q4" s="21">
        <f>((L4-H4)*1000)/(D4/1000)</f>
        <v>165.11904761904768</v>
      </c>
      <c r="R4" s="21">
        <f>((O4-H4)*1000)/(D4/1000)</f>
        <v>131.78571428571431</v>
      </c>
      <c r="S4" s="21">
        <f>Q4-R4</f>
        <v>33.333333333333371</v>
      </c>
      <c r="T4" s="21">
        <f>L4-H4</f>
        <v>0.13870000000000005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>
      <c r="A5" s="1" t="s">
        <v>27</v>
      </c>
      <c r="B5" s="1">
        <v>5018</v>
      </c>
      <c r="C5" s="1" t="s">
        <v>61</v>
      </c>
      <c r="D5" s="4">
        <v>860</v>
      </c>
      <c r="E5" s="1">
        <v>1.1709000000000001</v>
      </c>
      <c r="F5" s="1">
        <v>1.1704000000000001</v>
      </c>
      <c r="G5" s="19">
        <f t="shared" ref="G5:G43" si="0">E5-F5</f>
        <v>4.9999999999994493E-4</v>
      </c>
      <c r="H5" s="20">
        <f t="shared" ref="H5:H43" si="1">(E5+F5)/2</f>
        <v>1.1706500000000002</v>
      </c>
      <c r="I5" s="21">
        <v>1.2416</v>
      </c>
      <c r="J5" s="21">
        <v>1.2414000000000001</v>
      </c>
      <c r="K5" s="21">
        <f t="shared" ref="K5:K43" si="2">I5-J5</f>
        <v>1.9999999999997797E-4</v>
      </c>
      <c r="L5" s="20">
        <f t="shared" ref="L5:L43" si="3">(I5+J5)/2</f>
        <v>1.2415</v>
      </c>
      <c r="M5" s="21">
        <v>1.2197</v>
      </c>
      <c r="N5" s="21">
        <v>1.22</v>
      </c>
      <c r="O5" s="21">
        <f t="shared" ref="O5:O43" si="4">(M5+N5)/2</f>
        <v>1.2198500000000001</v>
      </c>
      <c r="P5" s="20">
        <f t="shared" ref="P5:P43" si="5">M5-N5</f>
        <v>-2.9999999999996696E-4</v>
      </c>
      <c r="Q5" s="21">
        <f t="shared" ref="Q5:Q43" si="6">((L5-H5)*1000)/(D5/1000)</f>
        <v>82.383720930232386</v>
      </c>
      <c r="R5" s="21">
        <f t="shared" ref="R5:R43" si="7">((O5-H5)*1000)/(D5/1000)</f>
        <v>57.209302325581291</v>
      </c>
      <c r="S5" s="21">
        <f t="shared" ref="S5:S43" si="8">Q5-R5</f>
        <v>25.174418604651095</v>
      </c>
      <c r="T5" s="21">
        <f t="shared" ref="T5:T45" si="9">L5-H5</f>
        <v>7.0849999999999858E-2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28</v>
      </c>
      <c r="B6" s="1">
        <v>5015</v>
      </c>
      <c r="C6" s="1" t="s">
        <v>62</v>
      </c>
      <c r="D6" s="4">
        <v>1660</v>
      </c>
      <c r="E6" s="1">
        <v>1.1538999999999999</v>
      </c>
      <c r="F6" s="1">
        <v>1.1536999999999999</v>
      </c>
      <c r="G6" s="19">
        <f t="shared" si="0"/>
        <v>1.9999999999997797E-4</v>
      </c>
      <c r="H6" s="20">
        <f t="shared" si="1"/>
        <v>1.1537999999999999</v>
      </c>
      <c r="I6" s="21">
        <v>1.2521</v>
      </c>
      <c r="J6" s="21">
        <v>1.2516</v>
      </c>
      <c r="K6" s="21">
        <f t="shared" si="2"/>
        <v>4.9999999999994493E-4</v>
      </c>
      <c r="L6" s="20">
        <f t="shared" si="3"/>
        <v>1.2518500000000001</v>
      </c>
      <c r="M6" s="21">
        <v>1.2258</v>
      </c>
      <c r="N6" s="21">
        <v>1.2262999999999999</v>
      </c>
      <c r="O6" s="21">
        <f t="shared" si="4"/>
        <v>1.2260499999999999</v>
      </c>
      <c r="P6" s="20">
        <f t="shared" si="5"/>
        <v>-4.9999999999994493E-4</v>
      </c>
      <c r="Q6" s="21">
        <f t="shared" si="6"/>
        <v>59.066265060241086</v>
      </c>
      <c r="R6" s="21">
        <f t="shared" si="7"/>
        <v>43.52409638554213</v>
      </c>
      <c r="S6" s="21">
        <f t="shared" si="8"/>
        <v>15.542168674698956</v>
      </c>
      <c r="T6" s="21">
        <f t="shared" si="9"/>
        <v>9.8050000000000193E-2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29</v>
      </c>
      <c r="B7" s="1">
        <v>5018</v>
      </c>
      <c r="C7" s="1" t="s">
        <v>63</v>
      </c>
      <c r="D7" s="4">
        <v>1735</v>
      </c>
      <c r="E7" s="1">
        <v>1.1748000000000001</v>
      </c>
      <c r="F7" s="1">
        <v>1.1744000000000001</v>
      </c>
      <c r="G7" s="19">
        <f t="shared" si="0"/>
        <v>3.9999999999995595E-4</v>
      </c>
      <c r="H7" s="20">
        <f t="shared" si="1"/>
        <v>1.1746000000000001</v>
      </c>
      <c r="I7" s="21">
        <v>1.2586999999999999</v>
      </c>
      <c r="J7" s="21">
        <v>1.2585999999999999</v>
      </c>
      <c r="K7" s="21">
        <f t="shared" si="2"/>
        <v>9.9999999999988987E-5</v>
      </c>
      <c r="L7" s="20">
        <f t="shared" si="3"/>
        <v>1.2586499999999998</v>
      </c>
      <c r="M7" s="21">
        <v>1.2364999999999999</v>
      </c>
      <c r="N7" s="21">
        <v>1.2367999999999999</v>
      </c>
      <c r="O7" s="21">
        <f t="shared" si="4"/>
        <v>1.23665</v>
      </c>
      <c r="P7" s="20">
        <f t="shared" si="5"/>
        <v>-2.9999999999996696E-4</v>
      </c>
      <c r="Q7" s="21">
        <f t="shared" si="6"/>
        <v>48.44380403458198</v>
      </c>
      <c r="R7" s="21">
        <f t="shared" si="7"/>
        <v>35.763688760806879</v>
      </c>
      <c r="S7" s="21">
        <f t="shared" si="8"/>
        <v>12.680115273775101</v>
      </c>
      <c r="T7" s="21">
        <f t="shared" si="9"/>
        <v>8.4049999999999736E-2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30</v>
      </c>
      <c r="B8" s="1">
        <v>5015</v>
      </c>
      <c r="C8" s="1" t="s">
        <v>64</v>
      </c>
      <c r="D8" s="4">
        <v>1180</v>
      </c>
      <c r="E8" s="1">
        <v>1.1839999999999999</v>
      </c>
      <c r="F8" s="1">
        <v>1.1843999999999999</v>
      </c>
      <c r="G8" s="19">
        <f t="shared" si="0"/>
        <v>-3.9999999999995595E-4</v>
      </c>
      <c r="H8" s="20">
        <f t="shared" si="1"/>
        <v>1.1841999999999999</v>
      </c>
      <c r="I8" s="21">
        <v>1.3208</v>
      </c>
      <c r="J8" s="21">
        <v>1.3203</v>
      </c>
      <c r="K8" s="21">
        <f t="shared" si="2"/>
        <v>4.9999999999994493E-4</v>
      </c>
      <c r="L8" s="20">
        <f t="shared" si="3"/>
        <v>1.3205499999999999</v>
      </c>
      <c r="M8" s="21">
        <v>1.2986</v>
      </c>
      <c r="N8" s="21">
        <v>1.2985</v>
      </c>
      <c r="O8" s="21">
        <f t="shared" si="4"/>
        <v>1.2985500000000001</v>
      </c>
      <c r="P8" s="20">
        <f t="shared" si="5"/>
        <v>9.9999999999988987E-5</v>
      </c>
      <c r="Q8" s="21">
        <f t="shared" si="6"/>
        <v>115.5508474576271</v>
      </c>
      <c r="R8" s="21">
        <f t="shared" si="7"/>
        <v>96.906779661017111</v>
      </c>
      <c r="S8" s="21">
        <f t="shared" si="8"/>
        <v>18.644067796609988</v>
      </c>
      <c r="T8" s="21">
        <f t="shared" si="9"/>
        <v>0.13634999999999997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31</v>
      </c>
      <c r="B9" s="1">
        <v>5018</v>
      </c>
      <c r="C9" s="1" t="s">
        <v>65</v>
      </c>
      <c r="D9" s="4">
        <v>1230</v>
      </c>
      <c r="E9" s="1">
        <v>1.1698</v>
      </c>
      <c r="F9" s="1">
        <v>1.1693</v>
      </c>
      <c r="G9" s="19">
        <f t="shared" si="0"/>
        <v>4.9999999999994493E-4</v>
      </c>
      <c r="H9" s="20">
        <f t="shared" si="1"/>
        <v>1.1695500000000001</v>
      </c>
      <c r="I9" s="21">
        <v>1.353</v>
      </c>
      <c r="J9" s="21">
        <v>1.3534999999999999</v>
      </c>
      <c r="K9" s="21">
        <f t="shared" si="2"/>
        <v>-4.9999999999994493E-4</v>
      </c>
      <c r="L9" s="20">
        <f t="shared" si="3"/>
        <v>1.3532500000000001</v>
      </c>
      <c r="M9" s="21">
        <v>1.319</v>
      </c>
      <c r="N9" s="21">
        <v>1.3193999999999999</v>
      </c>
      <c r="O9" s="21">
        <f t="shared" si="4"/>
        <v>1.3191999999999999</v>
      </c>
      <c r="P9" s="20">
        <f t="shared" si="5"/>
        <v>-3.9999999999995595E-4</v>
      </c>
      <c r="Q9" s="21">
        <f t="shared" si="6"/>
        <v>149.34959349593495</v>
      </c>
      <c r="R9" s="21">
        <f t="shared" si="7"/>
        <v>121.66666666666653</v>
      </c>
      <c r="S9" s="21">
        <f t="shared" si="8"/>
        <v>27.682926829268425</v>
      </c>
      <c r="T9" s="21">
        <f t="shared" si="9"/>
        <v>0.18369999999999997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32</v>
      </c>
      <c r="B10" s="1">
        <v>5015</v>
      </c>
      <c r="C10" s="1" t="s">
        <v>66</v>
      </c>
      <c r="D10" s="4">
        <v>1240</v>
      </c>
      <c r="E10" s="1">
        <v>1.1665000000000001</v>
      </c>
      <c r="F10" s="1">
        <v>1.1659999999999999</v>
      </c>
      <c r="G10" s="19">
        <f t="shared" si="0"/>
        <v>5.0000000000016698E-4</v>
      </c>
      <c r="H10" s="20">
        <f t="shared" si="1"/>
        <v>1.16625</v>
      </c>
      <c r="I10" s="21">
        <v>1.3160000000000001</v>
      </c>
      <c r="J10" s="21">
        <v>1.3157000000000001</v>
      </c>
      <c r="K10" s="21">
        <f t="shared" si="2"/>
        <v>2.9999999999996696E-4</v>
      </c>
      <c r="L10" s="20">
        <f t="shared" si="3"/>
        <v>1.3158500000000002</v>
      </c>
      <c r="M10" s="21">
        <v>1.2842</v>
      </c>
      <c r="N10" s="21">
        <v>1.2844</v>
      </c>
      <c r="O10" s="21">
        <f t="shared" si="4"/>
        <v>1.2843</v>
      </c>
      <c r="P10" s="20">
        <f t="shared" si="5"/>
        <v>-1.9999999999997797E-4</v>
      </c>
      <c r="Q10" s="21">
        <f t="shared" si="6"/>
        <v>120.64516129032272</v>
      </c>
      <c r="R10" s="21">
        <f t="shared" si="7"/>
        <v>95.201612903225794</v>
      </c>
      <c r="S10" s="21">
        <f t="shared" si="8"/>
        <v>25.443548387096925</v>
      </c>
      <c r="T10" s="21">
        <f t="shared" si="9"/>
        <v>0.14960000000000018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33</v>
      </c>
      <c r="B11" s="1">
        <v>5018</v>
      </c>
      <c r="C11" s="1" t="s">
        <v>67</v>
      </c>
      <c r="D11" s="4">
        <v>1270</v>
      </c>
      <c r="E11" s="1">
        <v>1.1797</v>
      </c>
      <c r="F11" s="1">
        <v>1.1795</v>
      </c>
      <c r="G11" s="19">
        <f t="shared" si="0"/>
        <v>1.9999999999997797E-4</v>
      </c>
      <c r="H11" s="20">
        <f t="shared" si="1"/>
        <v>1.1796</v>
      </c>
      <c r="I11" s="21">
        <v>1.3808</v>
      </c>
      <c r="J11" s="21">
        <v>1.3809</v>
      </c>
      <c r="K11" s="21">
        <f t="shared" si="2"/>
        <v>-9.9999999999988987E-5</v>
      </c>
      <c r="L11" s="20">
        <f t="shared" si="3"/>
        <v>1.3808500000000001</v>
      </c>
      <c r="M11" s="21">
        <v>1.3498000000000001</v>
      </c>
      <c r="N11" s="21">
        <v>1.3502000000000001</v>
      </c>
      <c r="O11" s="21">
        <f t="shared" si="4"/>
        <v>1.35</v>
      </c>
      <c r="P11" s="20">
        <f t="shared" si="5"/>
        <v>-3.9999999999995595E-4</v>
      </c>
      <c r="Q11" s="21">
        <f t="shared" si="6"/>
        <v>158.46456692913398</v>
      </c>
      <c r="R11" s="21">
        <f t="shared" si="7"/>
        <v>134.1732283464568</v>
      </c>
      <c r="S11" s="21">
        <f t="shared" si="8"/>
        <v>24.291338582677184</v>
      </c>
      <c r="T11" s="21">
        <f t="shared" si="9"/>
        <v>0.20125000000000015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34</v>
      </c>
      <c r="B12" s="1">
        <v>5015</v>
      </c>
      <c r="C12" s="1" t="s">
        <v>68</v>
      </c>
      <c r="D12" s="4">
        <v>1100</v>
      </c>
      <c r="E12" s="1">
        <v>1.1880999999999999</v>
      </c>
      <c r="F12" s="1">
        <v>1.1886000000000001</v>
      </c>
      <c r="G12" s="19">
        <f t="shared" si="0"/>
        <v>-5.0000000000016698E-4</v>
      </c>
      <c r="H12" s="20">
        <f t="shared" si="1"/>
        <v>1.18835</v>
      </c>
      <c r="I12" s="21">
        <v>1.4459</v>
      </c>
      <c r="J12" s="21">
        <v>1.446</v>
      </c>
      <c r="K12" s="21">
        <f t="shared" si="2"/>
        <v>-9.9999999999988987E-5</v>
      </c>
      <c r="L12" s="20">
        <f t="shared" si="3"/>
        <v>1.4459499999999998</v>
      </c>
      <c r="M12" s="21">
        <v>1.4121999999999999</v>
      </c>
      <c r="N12" s="21">
        <v>1.4126000000000001</v>
      </c>
      <c r="O12" s="21">
        <f t="shared" si="4"/>
        <v>1.4123999999999999</v>
      </c>
      <c r="P12" s="20">
        <f t="shared" si="5"/>
        <v>-4.0000000000017799E-4</v>
      </c>
      <c r="Q12" s="21">
        <f t="shared" si="6"/>
        <v>234.18181818181802</v>
      </c>
      <c r="R12" s="21">
        <f t="shared" si="7"/>
        <v>203.68181818181804</v>
      </c>
      <c r="S12" s="21">
        <f t="shared" si="8"/>
        <v>30.499999999999972</v>
      </c>
      <c r="T12" s="21">
        <f t="shared" si="9"/>
        <v>0.25759999999999983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35</v>
      </c>
      <c r="B13" s="1">
        <v>5018</v>
      </c>
      <c r="C13" s="1" t="s">
        <v>69</v>
      </c>
      <c r="D13" s="4">
        <v>1160</v>
      </c>
      <c r="E13" s="19">
        <v>1.1596</v>
      </c>
      <c r="F13" s="19">
        <v>1.1597999999999999</v>
      </c>
      <c r="G13" s="19">
        <f t="shared" si="0"/>
        <v>-1.9999999999997797E-4</v>
      </c>
      <c r="H13" s="20">
        <f t="shared" si="1"/>
        <v>1.1597</v>
      </c>
      <c r="I13" s="21">
        <v>1.6352</v>
      </c>
      <c r="J13" s="21">
        <v>1.6349</v>
      </c>
      <c r="K13" s="21">
        <f t="shared" si="2"/>
        <v>2.9999999999996696E-4</v>
      </c>
      <c r="L13" s="20">
        <f t="shared" si="3"/>
        <v>1.6350500000000001</v>
      </c>
      <c r="M13" s="21">
        <v>1.5757000000000001</v>
      </c>
      <c r="N13" s="21">
        <v>1.5755999999999999</v>
      </c>
      <c r="O13" s="21">
        <f t="shared" si="4"/>
        <v>1.57565</v>
      </c>
      <c r="P13" s="20">
        <f t="shared" si="5"/>
        <v>1.0000000000021103E-4</v>
      </c>
      <c r="Q13" s="21">
        <f t="shared" si="6"/>
        <v>409.78448275862081</v>
      </c>
      <c r="R13" s="21">
        <f t="shared" si="7"/>
        <v>358.57758620689663</v>
      </c>
      <c r="S13" s="21">
        <f t="shared" si="8"/>
        <v>51.206896551724185</v>
      </c>
      <c r="T13" s="21">
        <f t="shared" si="9"/>
        <v>0.47535000000000016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36</v>
      </c>
      <c r="B14" s="1">
        <v>5015</v>
      </c>
      <c r="C14" s="1" t="s">
        <v>70</v>
      </c>
      <c r="D14" s="4">
        <v>1230</v>
      </c>
      <c r="E14" s="19">
        <v>1.1523000000000001</v>
      </c>
      <c r="F14" s="19">
        <v>1.1521999999999999</v>
      </c>
      <c r="G14" s="19">
        <f t="shared" si="0"/>
        <v>1.0000000000021103E-4</v>
      </c>
      <c r="H14" s="20">
        <f t="shared" si="1"/>
        <v>1.15225</v>
      </c>
      <c r="I14" s="21">
        <v>1.4263999999999999</v>
      </c>
      <c r="J14" s="21">
        <v>1.4269000000000001</v>
      </c>
      <c r="K14" s="21">
        <f t="shared" si="2"/>
        <v>-5.0000000000016698E-4</v>
      </c>
      <c r="L14" s="20">
        <f t="shared" si="3"/>
        <v>1.42665</v>
      </c>
      <c r="M14" s="21">
        <v>1.3920999999999999</v>
      </c>
      <c r="N14" s="21">
        <v>1.3922000000000001</v>
      </c>
      <c r="O14" s="21">
        <f t="shared" si="4"/>
        <v>1.39215</v>
      </c>
      <c r="P14" s="20">
        <f t="shared" si="5"/>
        <v>-1.0000000000021103E-4</v>
      </c>
      <c r="Q14" s="21">
        <f t="shared" si="6"/>
        <v>223.08943089430892</v>
      </c>
      <c r="R14" s="21">
        <f t="shared" si="7"/>
        <v>195.04065040650408</v>
      </c>
      <c r="S14" s="21">
        <f t="shared" si="8"/>
        <v>28.048780487804834</v>
      </c>
      <c r="T14" s="21">
        <f t="shared" si="9"/>
        <v>0.27439999999999998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37</v>
      </c>
      <c r="B15" s="1">
        <v>5018</v>
      </c>
      <c r="C15" s="1" t="s">
        <v>71</v>
      </c>
      <c r="D15" s="4">
        <v>1280</v>
      </c>
      <c r="E15" s="19">
        <v>1.1480999999999999</v>
      </c>
      <c r="F15" s="19">
        <v>1.1482000000000001</v>
      </c>
      <c r="G15" s="19">
        <f t="shared" si="0"/>
        <v>-1.0000000000021103E-4</v>
      </c>
      <c r="H15" s="20">
        <f t="shared" si="1"/>
        <v>1.14815</v>
      </c>
      <c r="I15" s="21">
        <v>1.5503</v>
      </c>
      <c r="J15" s="21">
        <v>1.5498000000000001</v>
      </c>
      <c r="K15" s="21">
        <f t="shared" si="2"/>
        <v>4.9999999999994493E-4</v>
      </c>
      <c r="L15" s="20">
        <f t="shared" si="3"/>
        <v>1.5500500000000001</v>
      </c>
      <c r="M15" s="21">
        <v>1.4987999999999999</v>
      </c>
      <c r="N15" s="21">
        <v>1.4985999999999999</v>
      </c>
      <c r="O15" s="21">
        <f t="shared" si="4"/>
        <v>1.4986999999999999</v>
      </c>
      <c r="P15" s="20">
        <f t="shared" si="5"/>
        <v>1.9999999999997797E-4</v>
      </c>
      <c r="Q15" s="21">
        <f t="shared" si="6"/>
        <v>313.98437500000011</v>
      </c>
      <c r="R15" s="21">
        <f t="shared" si="7"/>
        <v>273.86718749999989</v>
      </c>
      <c r="S15" s="21">
        <f t="shared" si="8"/>
        <v>40.117187500000227</v>
      </c>
      <c r="T15" s="21">
        <f t="shared" si="9"/>
        <v>0.40190000000000015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38</v>
      </c>
      <c r="B16" s="1">
        <v>5015</v>
      </c>
      <c r="C16" s="1" t="s">
        <v>72</v>
      </c>
      <c r="D16" s="4">
        <v>950</v>
      </c>
      <c r="E16" s="19">
        <v>1.1498999999999999</v>
      </c>
      <c r="F16" s="19">
        <v>1.1500999999999999</v>
      </c>
      <c r="G16" s="19">
        <f t="shared" si="0"/>
        <v>-1.9999999999997797E-4</v>
      </c>
      <c r="H16" s="20">
        <f t="shared" si="1"/>
        <v>1.1499999999999999</v>
      </c>
      <c r="I16" s="21">
        <v>1.3458000000000001</v>
      </c>
      <c r="J16" s="21">
        <v>1.3459000000000001</v>
      </c>
      <c r="K16" s="21">
        <f t="shared" si="2"/>
        <v>-9.9999999999988987E-5</v>
      </c>
      <c r="L16" s="20">
        <f t="shared" si="3"/>
        <v>1.34585</v>
      </c>
      <c r="M16" s="21">
        <v>1.3198000000000001</v>
      </c>
      <c r="N16" s="21">
        <v>1.3201000000000001</v>
      </c>
      <c r="O16" s="21">
        <f t="shared" si="4"/>
        <v>1.31995</v>
      </c>
      <c r="P16" s="20">
        <f t="shared" si="5"/>
        <v>-2.9999999999996696E-4</v>
      </c>
      <c r="Q16" s="21">
        <f t="shared" si="6"/>
        <v>206.1578947368422</v>
      </c>
      <c r="R16" s="21">
        <f t="shared" si="7"/>
        <v>178.89473684210532</v>
      </c>
      <c r="S16" s="21">
        <f t="shared" si="8"/>
        <v>27.263157894736878</v>
      </c>
      <c r="T16" s="21">
        <f t="shared" si="9"/>
        <v>0.19585000000000008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39</v>
      </c>
      <c r="B17" s="1">
        <v>5018</v>
      </c>
      <c r="C17" s="1" t="s">
        <v>73</v>
      </c>
      <c r="D17" s="4">
        <v>990</v>
      </c>
      <c r="E17" s="19">
        <v>1.1556999999999999</v>
      </c>
      <c r="F17" s="19">
        <v>1.1555</v>
      </c>
      <c r="G17" s="19">
        <f t="shared" si="0"/>
        <v>1.9999999999997797E-4</v>
      </c>
      <c r="H17" s="20">
        <f t="shared" si="1"/>
        <v>1.1556</v>
      </c>
      <c r="I17" s="21">
        <v>1.4136</v>
      </c>
      <c r="J17" s="21">
        <v>1.4136</v>
      </c>
      <c r="K17" s="21">
        <f t="shared" si="2"/>
        <v>0</v>
      </c>
      <c r="L17" s="20">
        <f t="shared" si="3"/>
        <v>1.4136</v>
      </c>
      <c r="M17" s="21">
        <v>1.3766</v>
      </c>
      <c r="N17" s="21">
        <v>1.3771</v>
      </c>
      <c r="O17" s="21">
        <f t="shared" si="4"/>
        <v>1.3768500000000001</v>
      </c>
      <c r="P17" s="20">
        <f t="shared" si="5"/>
        <v>-4.9999999999994493E-4</v>
      </c>
      <c r="Q17" s="21">
        <f t="shared" si="6"/>
        <v>260.60606060606062</v>
      </c>
      <c r="R17" s="21">
        <f t="shared" si="7"/>
        <v>223.48484848484867</v>
      </c>
      <c r="S17" s="21">
        <f t="shared" si="8"/>
        <v>37.121212121211954</v>
      </c>
      <c r="T17" s="21">
        <f t="shared" si="9"/>
        <v>0.25800000000000001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40</v>
      </c>
      <c r="B18" s="1">
        <v>5015</v>
      </c>
      <c r="C18" s="1" t="s">
        <v>74</v>
      </c>
      <c r="D18" s="4">
        <v>980</v>
      </c>
      <c r="E18" s="19">
        <v>1.1485000000000001</v>
      </c>
      <c r="F18" s="19">
        <v>1.1479999999999999</v>
      </c>
      <c r="G18" s="19">
        <f t="shared" si="0"/>
        <v>5.0000000000016698E-4</v>
      </c>
      <c r="H18" s="20">
        <f t="shared" si="1"/>
        <v>1.14825</v>
      </c>
      <c r="I18" s="21">
        <v>1.6104000000000001</v>
      </c>
      <c r="J18" s="21">
        <v>1.61</v>
      </c>
      <c r="K18" s="21">
        <f t="shared" si="2"/>
        <v>3.9999999999995595E-4</v>
      </c>
      <c r="L18" s="20">
        <f t="shared" si="3"/>
        <v>1.6102000000000001</v>
      </c>
      <c r="M18" s="21">
        <v>1.5553999999999999</v>
      </c>
      <c r="N18" s="21">
        <v>1.5556000000000001</v>
      </c>
      <c r="O18" s="21">
        <f t="shared" si="4"/>
        <v>1.5554999999999999</v>
      </c>
      <c r="P18" s="20">
        <f t="shared" si="5"/>
        <v>-2.0000000000020002E-4</v>
      </c>
      <c r="Q18" s="21">
        <f t="shared" si="6"/>
        <v>471.37755102040825</v>
      </c>
      <c r="R18" s="21">
        <f t="shared" si="7"/>
        <v>415.56122448979579</v>
      </c>
      <c r="S18" s="21">
        <f t="shared" si="8"/>
        <v>55.816326530612457</v>
      </c>
      <c r="T18" s="21">
        <f t="shared" si="9"/>
        <v>0.46195000000000008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41</v>
      </c>
      <c r="B19" s="1">
        <v>5018</v>
      </c>
      <c r="C19" s="1" t="s">
        <v>75</v>
      </c>
      <c r="D19" s="4">
        <v>960</v>
      </c>
      <c r="E19" s="19">
        <v>1.1453</v>
      </c>
      <c r="F19" s="19">
        <v>1.1451</v>
      </c>
      <c r="G19" s="19">
        <f t="shared" si="0"/>
        <v>1.9999999999997797E-4</v>
      </c>
      <c r="H19" s="20">
        <f t="shared" si="1"/>
        <v>1.1452</v>
      </c>
      <c r="I19" s="21">
        <v>1.5817000000000001</v>
      </c>
      <c r="J19" s="21">
        <v>1.5813999999999999</v>
      </c>
      <c r="K19" s="21">
        <f t="shared" si="2"/>
        <v>3.00000000000189E-4</v>
      </c>
      <c r="L19" s="20">
        <f t="shared" si="3"/>
        <v>1.58155</v>
      </c>
      <c r="M19" s="21">
        <v>1.5248999999999999</v>
      </c>
      <c r="N19" s="21">
        <v>1.5245</v>
      </c>
      <c r="O19" s="21">
        <f t="shared" si="4"/>
        <v>1.5246999999999999</v>
      </c>
      <c r="P19" s="20">
        <f t="shared" si="5"/>
        <v>3.9999999999995595E-4</v>
      </c>
      <c r="Q19" s="21">
        <f t="shared" si="6"/>
        <v>454.53125000000006</v>
      </c>
      <c r="R19" s="21">
        <f t="shared" si="7"/>
        <v>395.31249999999994</v>
      </c>
      <c r="S19" s="21">
        <f t="shared" si="8"/>
        <v>59.218750000000114</v>
      </c>
      <c r="T19" s="21">
        <f t="shared" si="9"/>
        <v>0.43635000000000002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42</v>
      </c>
      <c r="B20" s="1">
        <v>5015</v>
      </c>
      <c r="C20" s="1" t="s">
        <v>76</v>
      </c>
      <c r="D20" s="4">
        <v>970</v>
      </c>
      <c r="E20" s="19">
        <v>1.1456999999999999</v>
      </c>
      <c r="F20" s="19">
        <v>1.1456</v>
      </c>
      <c r="G20" s="19">
        <f t="shared" si="0"/>
        <v>9.9999999999988987E-5</v>
      </c>
      <c r="H20" s="20">
        <f t="shared" si="1"/>
        <v>1.1456499999999998</v>
      </c>
      <c r="I20" s="21">
        <v>1.5291999999999999</v>
      </c>
      <c r="J20" s="21">
        <v>1.5287999999999999</v>
      </c>
      <c r="K20" s="21">
        <f t="shared" si="2"/>
        <v>3.9999999999995595E-4</v>
      </c>
      <c r="L20" s="20">
        <f t="shared" si="3"/>
        <v>1.5289999999999999</v>
      </c>
      <c r="M20" s="21">
        <v>1.4799</v>
      </c>
      <c r="N20" s="21">
        <v>1.4801</v>
      </c>
      <c r="O20" s="21">
        <f t="shared" si="4"/>
        <v>1.48</v>
      </c>
      <c r="P20" s="20">
        <f t="shared" si="5"/>
        <v>-1.9999999999997797E-4</v>
      </c>
      <c r="Q20" s="21">
        <f t="shared" si="6"/>
        <v>395.20618556701038</v>
      </c>
      <c r="R20" s="21">
        <f t="shared" si="7"/>
        <v>344.69072164948466</v>
      </c>
      <c r="S20" s="21">
        <f t="shared" si="8"/>
        <v>50.515463917525722</v>
      </c>
      <c r="T20" s="21">
        <f t="shared" si="9"/>
        <v>0.38335000000000008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43</v>
      </c>
      <c r="B21" s="1">
        <v>5018</v>
      </c>
      <c r="C21" s="1" t="s">
        <v>77</v>
      </c>
      <c r="D21" s="4">
        <v>1000</v>
      </c>
      <c r="E21" s="19">
        <v>1.1463000000000001</v>
      </c>
      <c r="F21" s="19">
        <v>1.1465000000000001</v>
      </c>
      <c r="G21" s="19">
        <f t="shared" si="0"/>
        <v>-1.9999999999997797E-4</v>
      </c>
      <c r="H21" s="20">
        <f t="shared" si="1"/>
        <v>1.1464000000000001</v>
      </c>
      <c r="I21" s="21">
        <v>1.5483</v>
      </c>
      <c r="J21" s="21">
        <v>1.5483</v>
      </c>
      <c r="K21" s="21">
        <f t="shared" si="2"/>
        <v>0</v>
      </c>
      <c r="L21" s="20">
        <f t="shared" si="3"/>
        <v>1.5483</v>
      </c>
      <c r="M21" s="21">
        <v>1.5013000000000001</v>
      </c>
      <c r="N21" s="21">
        <v>1.5014000000000001</v>
      </c>
      <c r="O21" s="21">
        <f t="shared" si="4"/>
        <v>1.50135</v>
      </c>
      <c r="P21" s="20">
        <f t="shared" si="5"/>
        <v>-9.9999999999988987E-5</v>
      </c>
      <c r="Q21" s="21">
        <f t="shared" si="6"/>
        <v>401.89999999999992</v>
      </c>
      <c r="R21" s="21">
        <f t="shared" si="7"/>
        <v>354.94999999999987</v>
      </c>
      <c r="S21" s="21">
        <f t="shared" si="8"/>
        <v>46.950000000000045</v>
      </c>
      <c r="T21" s="21">
        <f t="shared" si="9"/>
        <v>0.40189999999999992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44</v>
      </c>
      <c r="B22" s="1">
        <v>5015</v>
      </c>
      <c r="C22" s="1" t="s">
        <v>78</v>
      </c>
      <c r="D22" s="4">
        <v>950</v>
      </c>
      <c r="E22" s="19">
        <v>1.1514</v>
      </c>
      <c r="F22" s="19">
        <v>1.1515</v>
      </c>
      <c r="G22" s="19">
        <f t="shared" si="0"/>
        <v>-9.9999999999988987E-5</v>
      </c>
      <c r="H22" s="20">
        <f t="shared" si="1"/>
        <v>1.1514500000000001</v>
      </c>
      <c r="I22" s="21">
        <v>1.4052</v>
      </c>
      <c r="J22" s="21">
        <v>1.4052</v>
      </c>
      <c r="K22" s="21">
        <f t="shared" si="2"/>
        <v>0</v>
      </c>
      <c r="L22" s="20">
        <f t="shared" si="3"/>
        <v>1.4052</v>
      </c>
      <c r="M22" s="21">
        <v>1.3718999999999999</v>
      </c>
      <c r="N22" s="21">
        <v>1.3722000000000001</v>
      </c>
      <c r="O22" s="21">
        <f t="shared" si="4"/>
        <v>1.37205</v>
      </c>
      <c r="P22" s="20">
        <f t="shared" si="5"/>
        <v>-3.00000000000189E-4</v>
      </c>
      <c r="Q22" s="21">
        <f t="shared" si="6"/>
        <v>267.10526315789468</v>
      </c>
      <c r="R22" s="21">
        <f t="shared" si="7"/>
        <v>232.21052631578939</v>
      </c>
      <c r="S22" s="21">
        <f t="shared" si="8"/>
        <v>34.894736842105289</v>
      </c>
      <c r="T22" s="21">
        <f t="shared" si="9"/>
        <v>0.25374999999999992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45</v>
      </c>
      <c r="B23" s="1">
        <v>5018</v>
      </c>
      <c r="C23" s="1" t="s">
        <v>79</v>
      </c>
      <c r="D23" s="4">
        <v>985</v>
      </c>
      <c r="E23" s="19">
        <v>1.1546000000000001</v>
      </c>
      <c r="F23" s="19">
        <v>1.1548</v>
      </c>
      <c r="G23" s="19">
        <f t="shared" si="0"/>
        <v>-1.9999999999997797E-4</v>
      </c>
      <c r="H23" s="20">
        <f t="shared" si="1"/>
        <v>1.1547000000000001</v>
      </c>
      <c r="I23" s="21">
        <v>1.5265</v>
      </c>
      <c r="J23" s="21">
        <v>1.5263</v>
      </c>
      <c r="K23" s="21">
        <f t="shared" si="2"/>
        <v>1.9999999999997797E-4</v>
      </c>
      <c r="L23" s="20">
        <f t="shared" si="3"/>
        <v>1.5264</v>
      </c>
      <c r="M23" s="21">
        <v>1.4762999999999999</v>
      </c>
      <c r="N23" s="21">
        <v>1.4762999999999999</v>
      </c>
      <c r="O23" s="21">
        <f t="shared" si="4"/>
        <v>1.4762999999999999</v>
      </c>
      <c r="P23" s="20">
        <f t="shared" si="5"/>
        <v>0</v>
      </c>
      <c r="Q23" s="21">
        <f t="shared" si="6"/>
        <v>377.36040609137052</v>
      </c>
      <c r="R23" s="21">
        <f t="shared" si="7"/>
        <v>326.49746192893394</v>
      </c>
      <c r="S23" s="21">
        <f t="shared" si="8"/>
        <v>50.862944162436577</v>
      </c>
      <c r="T23" s="21">
        <f t="shared" si="9"/>
        <v>0.37169999999999992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46</v>
      </c>
      <c r="B24" s="1">
        <v>5015</v>
      </c>
      <c r="C24" s="1" t="s">
        <v>80</v>
      </c>
      <c r="D24" s="4">
        <v>990</v>
      </c>
      <c r="E24" s="19">
        <v>1.1513</v>
      </c>
      <c r="F24" s="19">
        <v>1.1515</v>
      </c>
      <c r="G24" s="19">
        <f t="shared" si="0"/>
        <v>-1.9999999999997797E-4</v>
      </c>
      <c r="H24" s="20">
        <f t="shared" si="1"/>
        <v>1.1514</v>
      </c>
      <c r="I24" s="21">
        <v>1.4296</v>
      </c>
      <c r="J24" s="21">
        <v>1.4296</v>
      </c>
      <c r="K24" s="21">
        <f t="shared" si="2"/>
        <v>0</v>
      </c>
      <c r="L24" s="20">
        <f t="shared" si="3"/>
        <v>1.4296</v>
      </c>
      <c r="M24" s="21">
        <v>1.3905000000000001</v>
      </c>
      <c r="N24" s="21">
        <v>1.3904000000000001</v>
      </c>
      <c r="O24" s="21">
        <f t="shared" si="4"/>
        <v>1.39045</v>
      </c>
      <c r="P24" s="20">
        <f t="shared" si="5"/>
        <v>9.9999999999988987E-5</v>
      </c>
      <c r="Q24" s="21">
        <f t="shared" si="6"/>
        <v>281.01010101010098</v>
      </c>
      <c r="R24" s="21">
        <f t="shared" si="7"/>
        <v>241.46464646464645</v>
      </c>
      <c r="S24" s="21">
        <f t="shared" si="8"/>
        <v>39.545454545454533</v>
      </c>
      <c r="T24" s="21">
        <f t="shared" si="9"/>
        <v>0.2782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47</v>
      </c>
      <c r="B25" s="1">
        <v>5018</v>
      </c>
      <c r="C25" s="1" t="s">
        <v>81</v>
      </c>
      <c r="D25" s="4">
        <v>1030</v>
      </c>
      <c r="E25" s="19">
        <v>1.1435</v>
      </c>
      <c r="F25" s="19">
        <v>1.1439999999999999</v>
      </c>
      <c r="G25" s="19">
        <f t="shared" si="0"/>
        <v>-4.9999999999994493E-4</v>
      </c>
      <c r="H25" s="20">
        <f t="shared" si="1"/>
        <v>1.1437499999999998</v>
      </c>
      <c r="I25" s="21">
        <v>1.5118</v>
      </c>
      <c r="J25" s="21">
        <v>1.5122</v>
      </c>
      <c r="K25" s="21">
        <f t="shared" si="2"/>
        <v>-3.9999999999995595E-4</v>
      </c>
      <c r="L25" s="20">
        <f t="shared" si="3"/>
        <v>1.512</v>
      </c>
      <c r="M25" s="21">
        <v>1.4652000000000001</v>
      </c>
      <c r="N25" s="21">
        <v>1.4652000000000001</v>
      </c>
      <c r="O25" s="21">
        <f t="shared" si="4"/>
        <v>1.4652000000000001</v>
      </c>
      <c r="P25" s="20">
        <f t="shared" si="5"/>
        <v>0</v>
      </c>
      <c r="Q25" s="21">
        <f t="shared" si="6"/>
        <v>357.52427184466035</v>
      </c>
      <c r="R25" s="21">
        <f t="shared" si="7"/>
        <v>312.08737864077688</v>
      </c>
      <c r="S25" s="21">
        <f t="shared" si="8"/>
        <v>45.436893203883471</v>
      </c>
      <c r="T25" s="21">
        <f t="shared" si="9"/>
        <v>0.36825000000000019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48</v>
      </c>
      <c r="B26" s="1">
        <v>5015</v>
      </c>
      <c r="C26" s="1" t="s">
        <v>82</v>
      </c>
      <c r="D26" s="4">
        <v>1060</v>
      </c>
      <c r="E26" s="19">
        <v>1.1427</v>
      </c>
      <c r="F26" s="19">
        <v>1.1426000000000001</v>
      </c>
      <c r="G26" s="19">
        <f t="shared" si="0"/>
        <v>9.9999999999988987E-5</v>
      </c>
      <c r="H26" s="20">
        <f t="shared" si="1"/>
        <v>1.1426500000000002</v>
      </c>
      <c r="I26" s="21">
        <v>1.7770999999999999</v>
      </c>
      <c r="J26" s="21">
        <v>1.7767999999999999</v>
      </c>
      <c r="K26" s="21">
        <f t="shared" si="2"/>
        <v>2.9999999999996696E-4</v>
      </c>
      <c r="L26" s="20">
        <f t="shared" si="3"/>
        <v>1.7769499999999998</v>
      </c>
      <c r="M26" s="21">
        <v>1.7101</v>
      </c>
      <c r="N26" s="21">
        <v>1.7096</v>
      </c>
      <c r="O26" s="21">
        <f t="shared" si="4"/>
        <v>1.7098499999999999</v>
      </c>
      <c r="P26" s="20">
        <f t="shared" si="5"/>
        <v>4.9999999999994493E-4</v>
      </c>
      <c r="Q26" s="21">
        <f t="shared" si="6"/>
        <v>598.39622641509391</v>
      </c>
      <c r="R26" s="21">
        <f t="shared" si="7"/>
        <v>535.0943396226412</v>
      </c>
      <c r="S26" s="21">
        <f t="shared" si="8"/>
        <v>63.301886792452706</v>
      </c>
      <c r="T26" s="21">
        <f t="shared" si="9"/>
        <v>0.63429999999999964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49</v>
      </c>
      <c r="B27" s="1">
        <v>5018</v>
      </c>
      <c r="C27" s="1" t="s">
        <v>83</v>
      </c>
      <c r="D27" s="4">
        <v>1090</v>
      </c>
      <c r="E27" s="19">
        <v>1.1519999999999999</v>
      </c>
      <c r="F27" s="19">
        <v>1.1519999999999999</v>
      </c>
      <c r="G27" s="19">
        <f t="shared" si="0"/>
        <v>0</v>
      </c>
      <c r="H27" s="20">
        <f t="shared" si="1"/>
        <v>1.1519999999999999</v>
      </c>
      <c r="I27" s="21">
        <v>1.7707999999999999</v>
      </c>
      <c r="J27" s="21">
        <v>1.7705</v>
      </c>
      <c r="K27" s="21">
        <f t="shared" si="2"/>
        <v>2.9999999999996696E-4</v>
      </c>
      <c r="L27" s="20">
        <f t="shared" si="3"/>
        <v>1.7706499999999998</v>
      </c>
      <c r="M27" s="21">
        <v>1.7027000000000001</v>
      </c>
      <c r="N27" s="21">
        <v>1.7021999999999999</v>
      </c>
      <c r="O27" s="21">
        <f t="shared" si="4"/>
        <v>1.70245</v>
      </c>
      <c r="P27" s="20">
        <f t="shared" si="5"/>
        <v>5.0000000000016698E-4</v>
      </c>
      <c r="Q27" s="21">
        <f t="shared" si="6"/>
        <v>567.56880733944945</v>
      </c>
      <c r="R27" s="21">
        <f t="shared" si="7"/>
        <v>505.00000000000011</v>
      </c>
      <c r="S27" s="21">
        <f t="shared" si="8"/>
        <v>62.568807339449336</v>
      </c>
      <c r="T27" s="21">
        <f t="shared" si="9"/>
        <v>0.61864999999999992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50</v>
      </c>
      <c r="B28" s="1">
        <v>5015</v>
      </c>
      <c r="C28" s="1" t="s">
        <v>84</v>
      </c>
      <c r="D28" s="4">
        <v>1235</v>
      </c>
      <c r="E28" s="19">
        <v>1.1658999999999999</v>
      </c>
      <c r="F28" s="19">
        <v>1.1659999999999999</v>
      </c>
      <c r="G28" s="19">
        <f t="shared" si="0"/>
        <v>-9.9999999999988987E-5</v>
      </c>
      <c r="H28" s="20">
        <f t="shared" si="1"/>
        <v>1.16595</v>
      </c>
      <c r="I28" s="21">
        <v>1.831</v>
      </c>
      <c r="J28" s="21">
        <v>1.8309</v>
      </c>
      <c r="K28" s="21">
        <f t="shared" si="2"/>
        <v>9.9999999999988987E-5</v>
      </c>
      <c r="L28" s="20">
        <f t="shared" si="3"/>
        <v>1.8309500000000001</v>
      </c>
      <c r="M28" s="21">
        <v>1.7586999999999999</v>
      </c>
      <c r="N28" s="21">
        <v>1.7587999999999999</v>
      </c>
      <c r="O28" s="21">
        <f t="shared" si="4"/>
        <v>1.75875</v>
      </c>
      <c r="P28" s="20">
        <f t="shared" si="5"/>
        <v>-9.9999999999988987E-5</v>
      </c>
      <c r="Q28" s="21">
        <f t="shared" si="6"/>
        <v>538.46153846153845</v>
      </c>
      <c r="R28" s="21">
        <f t="shared" si="7"/>
        <v>479.99999999999994</v>
      </c>
      <c r="S28" s="21">
        <f t="shared" si="8"/>
        <v>58.46153846153851</v>
      </c>
      <c r="T28" s="21">
        <f t="shared" si="9"/>
        <v>0.66500000000000004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51</v>
      </c>
      <c r="B29" s="1">
        <v>5018</v>
      </c>
      <c r="C29" s="1" t="s">
        <v>85</v>
      </c>
      <c r="D29" s="4">
        <v>1270</v>
      </c>
      <c r="E29" s="19">
        <v>1.1492</v>
      </c>
      <c r="F29" s="19">
        <v>1.149</v>
      </c>
      <c r="G29" s="19">
        <f t="shared" si="0"/>
        <v>1.9999999999997797E-4</v>
      </c>
      <c r="H29" s="20">
        <f t="shared" si="1"/>
        <v>1.1491</v>
      </c>
      <c r="I29" s="21">
        <v>1.7705</v>
      </c>
      <c r="J29" s="21">
        <v>1.7706999999999999</v>
      </c>
      <c r="K29" s="21">
        <f t="shared" si="2"/>
        <v>-1.9999999999997797E-4</v>
      </c>
      <c r="L29" s="20">
        <f t="shared" si="3"/>
        <v>1.7706</v>
      </c>
      <c r="M29" s="21">
        <v>1.6994</v>
      </c>
      <c r="N29" s="21">
        <v>1.6994</v>
      </c>
      <c r="O29" s="21">
        <f t="shared" si="4"/>
        <v>1.6994</v>
      </c>
      <c r="P29" s="20">
        <f t="shared" si="5"/>
        <v>0</v>
      </c>
      <c r="Q29" s="21">
        <f t="shared" si="6"/>
        <v>489.3700787401574</v>
      </c>
      <c r="R29" s="21">
        <f t="shared" si="7"/>
        <v>433.30708661417316</v>
      </c>
      <c r="S29" s="21">
        <f t="shared" si="8"/>
        <v>56.062992125984238</v>
      </c>
      <c r="T29" s="21">
        <f t="shared" si="9"/>
        <v>0.62149999999999994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52</v>
      </c>
      <c r="B30" s="1">
        <v>5015</v>
      </c>
      <c r="C30" s="1" t="s">
        <v>86</v>
      </c>
      <c r="D30" s="4">
        <v>950</v>
      </c>
      <c r="E30" s="19">
        <v>1.1513</v>
      </c>
      <c r="F30" s="19">
        <v>1.1511</v>
      </c>
      <c r="G30" s="19">
        <f t="shared" si="0"/>
        <v>1.9999999999997797E-4</v>
      </c>
      <c r="H30" s="20">
        <f t="shared" si="1"/>
        <v>1.1512</v>
      </c>
      <c r="I30" s="21">
        <v>1.5663</v>
      </c>
      <c r="J30" s="21">
        <v>1.5658000000000001</v>
      </c>
      <c r="K30" s="21">
        <f t="shared" si="2"/>
        <v>4.9999999999994493E-4</v>
      </c>
      <c r="L30" s="20">
        <f t="shared" si="3"/>
        <v>1.5660500000000002</v>
      </c>
      <c r="M30" s="21">
        <v>1.5168999999999999</v>
      </c>
      <c r="N30" s="21">
        <v>1.5164</v>
      </c>
      <c r="O30" s="21">
        <f t="shared" si="4"/>
        <v>1.5166499999999998</v>
      </c>
      <c r="P30" s="20">
        <f t="shared" si="5"/>
        <v>4.9999999999994493E-4</v>
      </c>
      <c r="Q30" s="21">
        <f t="shared" si="6"/>
        <v>436.68421052631595</v>
      </c>
      <c r="R30" s="21">
        <f t="shared" si="7"/>
        <v>384.68421052631561</v>
      </c>
      <c r="S30" s="21">
        <f t="shared" si="8"/>
        <v>52.000000000000341</v>
      </c>
      <c r="T30" s="21">
        <f t="shared" si="9"/>
        <v>0.41485000000000016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53</v>
      </c>
      <c r="B31" s="1">
        <v>5018</v>
      </c>
      <c r="C31" s="1" t="s">
        <v>87</v>
      </c>
      <c r="D31" s="4">
        <v>980</v>
      </c>
      <c r="E31" s="19">
        <v>1.1440999999999999</v>
      </c>
      <c r="F31" s="19">
        <v>1.1442000000000001</v>
      </c>
      <c r="G31" s="19">
        <f t="shared" si="0"/>
        <v>-1.0000000000021103E-4</v>
      </c>
      <c r="H31" s="20">
        <f t="shared" si="1"/>
        <v>1.14415</v>
      </c>
      <c r="I31" s="21">
        <v>1.6242000000000001</v>
      </c>
      <c r="J31" s="21">
        <v>1.6237999999999999</v>
      </c>
      <c r="K31" s="21">
        <f t="shared" si="2"/>
        <v>4.0000000000017799E-4</v>
      </c>
      <c r="L31" s="20">
        <f t="shared" si="3"/>
        <v>1.6240000000000001</v>
      </c>
      <c r="M31" s="21">
        <v>1.5717000000000001</v>
      </c>
      <c r="N31" s="21">
        <v>1.5711999999999999</v>
      </c>
      <c r="O31" s="21">
        <f t="shared" si="4"/>
        <v>1.57145</v>
      </c>
      <c r="P31" s="20">
        <f t="shared" si="5"/>
        <v>5.0000000000016698E-4</v>
      </c>
      <c r="Q31" s="21">
        <f t="shared" si="6"/>
        <v>489.64285714285728</v>
      </c>
      <c r="R31" s="21">
        <f t="shared" si="7"/>
        <v>436.0204081632653</v>
      </c>
      <c r="S31" s="21">
        <f t="shared" si="8"/>
        <v>53.622448979591979</v>
      </c>
      <c r="T31" s="21">
        <f t="shared" si="9"/>
        <v>0.47985000000000011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A32" s="1" t="s">
        <v>54</v>
      </c>
      <c r="B32" s="1">
        <v>5015</v>
      </c>
      <c r="C32" s="1" t="s">
        <v>88</v>
      </c>
      <c r="D32" s="4">
        <v>1140</v>
      </c>
      <c r="E32" s="19">
        <v>1.1531</v>
      </c>
      <c r="F32" s="19">
        <v>1.1528</v>
      </c>
      <c r="G32" s="19">
        <f t="shared" si="0"/>
        <v>2.9999999999996696E-4</v>
      </c>
      <c r="H32" s="20">
        <f t="shared" si="1"/>
        <v>1.1529500000000001</v>
      </c>
      <c r="I32" s="21">
        <v>1.5548</v>
      </c>
      <c r="J32" s="21">
        <v>1.5552999999999999</v>
      </c>
      <c r="K32" s="21">
        <f t="shared" si="2"/>
        <v>-4.9999999999994493E-4</v>
      </c>
      <c r="L32" s="20">
        <f t="shared" si="3"/>
        <v>1.55505</v>
      </c>
      <c r="M32" s="21">
        <v>1.5122</v>
      </c>
      <c r="N32" s="21">
        <v>1.5124</v>
      </c>
      <c r="O32" s="21">
        <f t="shared" si="4"/>
        <v>1.5123</v>
      </c>
      <c r="P32" s="20">
        <f t="shared" si="5"/>
        <v>-1.9999999999997797E-4</v>
      </c>
      <c r="Q32" s="21">
        <f t="shared" si="6"/>
        <v>352.71929824561397</v>
      </c>
      <c r="R32" s="21">
        <f t="shared" si="7"/>
        <v>315.21929824561391</v>
      </c>
      <c r="S32" s="21">
        <f t="shared" si="8"/>
        <v>37.500000000000057</v>
      </c>
      <c r="T32" s="21">
        <f t="shared" si="9"/>
        <v>0.4020999999999999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>
      <c r="A33" s="1" t="s">
        <v>55</v>
      </c>
      <c r="B33" s="1">
        <v>5018</v>
      </c>
      <c r="C33" s="1" t="s">
        <v>89</v>
      </c>
      <c r="D33" s="4">
        <v>1180</v>
      </c>
      <c r="E33" s="19">
        <v>1.1555</v>
      </c>
      <c r="F33" s="19">
        <v>1.155</v>
      </c>
      <c r="G33" s="19">
        <f t="shared" si="0"/>
        <v>4.9999999999994493E-4</v>
      </c>
      <c r="H33" s="20">
        <f t="shared" si="1"/>
        <v>1.1552500000000001</v>
      </c>
      <c r="I33" s="21">
        <v>1.6359999999999999</v>
      </c>
      <c r="J33" s="21">
        <v>1.6356999999999999</v>
      </c>
      <c r="K33" s="21">
        <f t="shared" si="2"/>
        <v>2.9999999999996696E-4</v>
      </c>
      <c r="L33" s="20">
        <f t="shared" si="3"/>
        <v>1.63585</v>
      </c>
      <c r="M33" s="21">
        <v>1.5848</v>
      </c>
      <c r="N33" s="21">
        <v>1.5849</v>
      </c>
      <c r="O33" s="21">
        <f t="shared" si="4"/>
        <v>1.5848499999999999</v>
      </c>
      <c r="P33" s="20">
        <f t="shared" si="5"/>
        <v>-9.9999999999988987E-5</v>
      </c>
      <c r="Q33" s="21">
        <f t="shared" si="6"/>
        <v>407.28813559322026</v>
      </c>
      <c r="R33" s="21">
        <f t="shared" si="7"/>
        <v>364.0677966101693</v>
      </c>
      <c r="S33" s="21">
        <f t="shared" si="8"/>
        <v>43.220338983050965</v>
      </c>
      <c r="T33" s="21">
        <f t="shared" si="9"/>
        <v>0.48059999999999992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>
      <c r="A34" s="1" t="s">
        <v>56</v>
      </c>
      <c r="B34" s="1">
        <v>5015</v>
      </c>
      <c r="C34" s="1" t="s">
        <v>90</v>
      </c>
      <c r="D34" s="4">
        <v>910</v>
      </c>
      <c r="E34" s="19">
        <v>1.1555</v>
      </c>
      <c r="F34" s="19">
        <v>1.1553</v>
      </c>
      <c r="G34" s="19">
        <f t="shared" si="0"/>
        <v>1.9999999999997797E-4</v>
      </c>
      <c r="H34" s="20">
        <f t="shared" si="1"/>
        <v>1.1554</v>
      </c>
      <c r="I34" s="21">
        <v>1.6225000000000001</v>
      </c>
      <c r="J34" s="21">
        <v>1.6228</v>
      </c>
      <c r="K34" s="21">
        <f t="shared" si="2"/>
        <v>-2.9999999999996696E-4</v>
      </c>
      <c r="L34" s="20">
        <f t="shared" si="3"/>
        <v>1.6226500000000001</v>
      </c>
      <c r="M34" s="21">
        <v>1.5758000000000001</v>
      </c>
      <c r="N34" s="21">
        <v>1.5757000000000001</v>
      </c>
      <c r="O34" s="21">
        <f t="shared" si="4"/>
        <v>1.5757500000000002</v>
      </c>
      <c r="P34" s="20">
        <f t="shared" si="5"/>
        <v>9.9999999999988987E-5</v>
      </c>
      <c r="Q34" s="21">
        <f t="shared" si="6"/>
        <v>513.46153846153868</v>
      </c>
      <c r="R34" s="21">
        <f t="shared" si="7"/>
        <v>461.92307692307719</v>
      </c>
      <c r="S34" s="21">
        <f t="shared" si="8"/>
        <v>51.53846153846149</v>
      </c>
      <c r="T34" s="21">
        <f t="shared" si="9"/>
        <v>0.46725000000000017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>
      <c r="A35" s="1" t="s">
        <v>57</v>
      </c>
      <c r="B35" s="1">
        <v>5018</v>
      </c>
      <c r="C35" s="1" t="s">
        <v>91</v>
      </c>
      <c r="D35" s="4">
        <v>930</v>
      </c>
      <c r="E35" s="19">
        <v>1.1493</v>
      </c>
      <c r="F35" s="19">
        <v>1.1491</v>
      </c>
      <c r="G35" s="19">
        <f t="shared" si="0"/>
        <v>1.9999999999997797E-4</v>
      </c>
      <c r="H35" s="20">
        <f t="shared" si="1"/>
        <v>1.1492</v>
      </c>
      <c r="I35" s="21">
        <v>1.6853</v>
      </c>
      <c r="J35" s="21">
        <v>1.6857</v>
      </c>
      <c r="K35" s="21">
        <f t="shared" si="2"/>
        <v>-3.9999999999995595E-4</v>
      </c>
      <c r="L35" s="20">
        <f t="shared" si="3"/>
        <v>1.6855</v>
      </c>
      <c r="M35" s="21">
        <v>1.629</v>
      </c>
      <c r="N35" s="21">
        <v>1.6294</v>
      </c>
      <c r="O35" s="21">
        <f t="shared" si="4"/>
        <v>1.6292</v>
      </c>
      <c r="P35" s="20">
        <f t="shared" si="5"/>
        <v>-3.9999999999995595E-4</v>
      </c>
      <c r="Q35" s="21">
        <f t="shared" si="6"/>
        <v>576.66666666666663</v>
      </c>
      <c r="R35" s="21">
        <f t="shared" si="7"/>
        <v>516.12903225806451</v>
      </c>
      <c r="S35" s="21">
        <f t="shared" si="8"/>
        <v>60.537634408602116</v>
      </c>
      <c r="T35" s="21">
        <f t="shared" si="9"/>
        <v>0.5363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>
      <c r="A36" s="1" t="s">
        <v>58</v>
      </c>
      <c r="B36" s="1">
        <v>5015</v>
      </c>
      <c r="C36" s="1" t="s">
        <v>92</v>
      </c>
      <c r="D36" s="4">
        <v>875</v>
      </c>
      <c r="E36" s="19">
        <v>1.1489</v>
      </c>
      <c r="F36" s="19">
        <v>1.1486000000000001</v>
      </c>
      <c r="G36" s="19">
        <f t="shared" si="0"/>
        <v>2.9999999999996696E-4</v>
      </c>
      <c r="H36" s="20">
        <f t="shared" si="1"/>
        <v>1.1487500000000002</v>
      </c>
      <c r="I36" s="21">
        <v>1.6400999999999999</v>
      </c>
      <c r="J36" s="21">
        <v>1.6395999999999999</v>
      </c>
      <c r="K36" s="21">
        <f t="shared" si="2"/>
        <v>4.9999999999994493E-4</v>
      </c>
      <c r="L36" s="20">
        <f t="shared" si="3"/>
        <v>1.63985</v>
      </c>
      <c r="M36" s="21">
        <v>1.5857000000000001</v>
      </c>
      <c r="N36" s="21">
        <v>1.5851999999999999</v>
      </c>
      <c r="O36" s="21">
        <f t="shared" si="4"/>
        <v>1.58545</v>
      </c>
      <c r="P36" s="20">
        <f t="shared" si="5"/>
        <v>5.0000000000016698E-4</v>
      </c>
      <c r="Q36" s="21">
        <f t="shared" si="6"/>
        <v>561.25714285714264</v>
      </c>
      <c r="R36" s="21">
        <f t="shared" si="7"/>
        <v>499.08571428571412</v>
      </c>
      <c r="S36" s="21">
        <f t="shared" si="8"/>
        <v>62.171428571428521</v>
      </c>
      <c r="T36" s="21">
        <f t="shared" si="9"/>
        <v>0.49109999999999987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>
      <c r="A37" s="1" t="s">
        <v>59</v>
      </c>
      <c r="B37" s="1">
        <v>5018</v>
      </c>
      <c r="C37" s="1" t="s">
        <v>93</v>
      </c>
      <c r="D37" s="4">
        <v>900</v>
      </c>
      <c r="E37" s="19">
        <v>1.1531</v>
      </c>
      <c r="F37" s="19">
        <v>1.1531</v>
      </c>
      <c r="G37" s="19">
        <f t="shared" si="0"/>
        <v>0</v>
      </c>
      <c r="H37" s="20">
        <f t="shared" si="1"/>
        <v>1.1531</v>
      </c>
      <c r="I37" s="21">
        <v>1.6894</v>
      </c>
      <c r="J37" s="21">
        <v>1.6892</v>
      </c>
      <c r="K37" s="21">
        <f t="shared" si="2"/>
        <v>1.9999999999997797E-4</v>
      </c>
      <c r="L37" s="20">
        <f t="shared" si="3"/>
        <v>1.6893</v>
      </c>
      <c r="M37" s="21">
        <v>1.6269</v>
      </c>
      <c r="N37" s="21">
        <v>1.6264000000000001</v>
      </c>
      <c r="O37" s="21">
        <f t="shared" si="4"/>
        <v>1.6266500000000002</v>
      </c>
      <c r="P37" s="20">
        <f t="shared" si="5"/>
        <v>4.9999999999994493E-4</v>
      </c>
      <c r="Q37" s="21">
        <f t="shared" si="6"/>
        <v>595.77777777777783</v>
      </c>
      <c r="R37" s="21">
        <f t="shared" si="7"/>
        <v>526.16666666666674</v>
      </c>
      <c r="S37" s="21">
        <f t="shared" si="8"/>
        <v>69.611111111111086</v>
      </c>
      <c r="T37" s="21">
        <f t="shared" si="9"/>
        <v>0.53620000000000001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>
      <c r="A38" s="1" t="s">
        <v>100</v>
      </c>
      <c r="B38" s="1">
        <v>5015</v>
      </c>
      <c r="C38" s="1" t="s">
        <v>94</v>
      </c>
      <c r="D38" s="4">
        <v>920</v>
      </c>
      <c r="E38" s="1">
        <v>1.1849000000000001</v>
      </c>
      <c r="F38" s="1">
        <v>1.1848000000000001</v>
      </c>
      <c r="G38" s="19">
        <f t="shared" si="0"/>
        <v>9.9999999999988987E-5</v>
      </c>
      <c r="H38" s="20">
        <f t="shared" si="1"/>
        <v>1.18485</v>
      </c>
      <c r="I38" s="21">
        <v>1.5501</v>
      </c>
      <c r="J38" s="21">
        <v>1.5504</v>
      </c>
      <c r="K38" s="21">
        <f t="shared" si="2"/>
        <v>-2.9999999999996696E-4</v>
      </c>
      <c r="L38" s="20">
        <f t="shared" si="3"/>
        <v>1.5502500000000001</v>
      </c>
      <c r="M38" s="21">
        <v>1.5057</v>
      </c>
      <c r="N38" s="21">
        <v>1.5062</v>
      </c>
      <c r="O38" s="21">
        <f t="shared" si="4"/>
        <v>1.5059499999999999</v>
      </c>
      <c r="P38" s="20">
        <f t="shared" si="5"/>
        <v>-4.9999999999994493E-4</v>
      </c>
      <c r="Q38" s="21">
        <f t="shared" si="6"/>
        <v>397.17391304347842</v>
      </c>
      <c r="R38" s="21">
        <f t="shared" si="7"/>
        <v>349.02173913043475</v>
      </c>
      <c r="S38" s="21">
        <f t="shared" si="8"/>
        <v>48.152173913043669</v>
      </c>
      <c r="T38" s="21">
        <f t="shared" si="9"/>
        <v>0.36540000000000017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>
      <c r="A39" s="1" t="s">
        <v>101</v>
      </c>
      <c r="B39" s="1">
        <v>5018</v>
      </c>
      <c r="C39" s="1" t="s">
        <v>95</v>
      </c>
      <c r="D39" s="4">
        <v>950</v>
      </c>
      <c r="E39" s="1">
        <v>1.18</v>
      </c>
      <c r="F39" s="1">
        <v>1.1805000000000001</v>
      </c>
      <c r="G39" s="19">
        <f t="shared" si="0"/>
        <v>-5.0000000000016698E-4</v>
      </c>
      <c r="H39" s="20">
        <f t="shared" si="1"/>
        <v>1.18025</v>
      </c>
      <c r="I39" s="21">
        <v>1.6854</v>
      </c>
      <c r="J39" s="21">
        <v>1.6858</v>
      </c>
      <c r="K39" s="21">
        <f t="shared" si="2"/>
        <v>-3.9999999999995595E-4</v>
      </c>
      <c r="L39" s="20">
        <f t="shared" si="3"/>
        <v>1.6856</v>
      </c>
      <c r="M39" s="21">
        <v>1.6217999999999999</v>
      </c>
      <c r="N39" s="21">
        <v>1.6215999999999999</v>
      </c>
      <c r="O39" s="21">
        <f t="shared" si="4"/>
        <v>1.6216999999999999</v>
      </c>
      <c r="P39" s="20">
        <f t="shared" si="5"/>
        <v>1.9999999999997797E-4</v>
      </c>
      <c r="Q39" s="21">
        <f t="shared" si="6"/>
        <v>531.9473684210526</v>
      </c>
      <c r="R39" s="21">
        <f t="shared" si="7"/>
        <v>464.68421052631567</v>
      </c>
      <c r="S39" s="21">
        <f t="shared" si="8"/>
        <v>67.263157894736935</v>
      </c>
      <c r="T39" s="21">
        <f t="shared" si="9"/>
        <v>0.50534999999999997</v>
      </c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>
      <c r="A40" s="1" t="s">
        <v>102</v>
      </c>
      <c r="B40" s="1">
        <v>5015</v>
      </c>
      <c r="C40" s="1" t="s">
        <v>96</v>
      </c>
      <c r="D40" s="4">
        <v>920</v>
      </c>
      <c r="E40" s="1">
        <v>1.1778999999999999</v>
      </c>
      <c r="F40" s="1">
        <v>1.1779999999999999</v>
      </c>
      <c r="G40" s="19">
        <f t="shared" si="0"/>
        <v>-9.9999999999988987E-5</v>
      </c>
      <c r="H40" s="20">
        <f t="shared" si="1"/>
        <v>1.1779500000000001</v>
      </c>
      <c r="I40" s="21">
        <v>1.5051000000000001</v>
      </c>
      <c r="J40" s="21">
        <v>1.5052000000000001</v>
      </c>
      <c r="K40" s="21">
        <f t="shared" si="2"/>
        <v>-9.9999999999988987E-5</v>
      </c>
      <c r="L40" s="20">
        <f t="shared" si="3"/>
        <v>1.50515</v>
      </c>
      <c r="M40" s="21">
        <v>1.4604999999999999</v>
      </c>
      <c r="N40" s="21">
        <v>1.4601</v>
      </c>
      <c r="O40" s="21">
        <f t="shared" si="4"/>
        <v>1.4602999999999999</v>
      </c>
      <c r="P40" s="20">
        <f t="shared" si="5"/>
        <v>3.9999999999995595E-4</v>
      </c>
      <c r="Q40" s="21">
        <f t="shared" si="6"/>
        <v>355.65217391304338</v>
      </c>
      <c r="R40" s="21">
        <f t="shared" si="7"/>
        <v>306.90217391304333</v>
      </c>
      <c r="S40" s="21">
        <f t="shared" si="8"/>
        <v>48.750000000000057</v>
      </c>
      <c r="T40" s="21">
        <f t="shared" si="9"/>
        <v>0.32719999999999994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>
      <c r="A41" s="1" t="s">
        <v>103</v>
      </c>
      <c r="B41" s="1">
        <v>5018</v>
      </c>
      <c r="C41" s="1" t="s">
        <v>97</v>
      </c>
      <c r="D41" s="4">
        <v>940</v>
      </c>
      <c r="E41" s="1">
        <v>1.1840999999999999</v>
      </c>
      <c r="F41" s="1">
        <v>1.1838</v>
      </c>
      <c r="G41" s="19">
        <f t="shared" si="0"/>
        <v>2.9999999999996696E-4</v>
      </c>
      <c r="H41" s="20">
        <f t="shared" si="1"/>
        <v>1.1839499999999998</v>
      </c>
      <c r="I41" s="21">
        <v>1.6325000000000001</v>
      </c>
      <c r="J41" s="21">
        <v>1.633</v>
      </c>
      <c r="K41" s="21">
        <f t="shared" si="2"/>
        <v>-4.9999999999994493E-4</v>
      </c>
      <c r="L41" s="20">
        <f t="shared" si="3"/>
        <v>1.6327500000000001</v>
      </c>
      <c r="M41" s="21">
        <v>1.5744</v>
      </c>
      <c r="N41" s="21">
        <v>1.5749</v>
      </c>
      <c r="O41" s="21">
        <f t="shared" si="4"/>
        <v>1.5746500000000001</v>
      </c>
      <c r="P41" s="20">
        <f t="shared" si="5"/>
        <v>-4.9999999999994493E-4</v>
      </c>
      <c r="Q41" s="21">
        <f t="shared" si="6"/>
        <v>477.44680851063862</v>
      </c>
      <c r="R41" s="21">
        <f t="shared" si="7"/>
        <v>415.63829787234073</v>
      </c>
      <c r="S41" s="21">
        <f t="shared" si="8"/>
        <v>61.808510638297889</v>
      </c>
      <c r="T41" s="21">
        <f t="shared" si="9"/>
        <v>0.44880000000000031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>
      <c r="A42" s="1" t="s">
        <v>104</v>
      </c>
      <c r="B42" s="1">
        <v>5015</v>
      </c>
      <c r="C42" s="1" t="s">
        <v>98</v>
      </c>
      <c r="D42" s="4">
        <v>970</v>
      </c>
      <c r="E42" s="1">
        <v>1.1794</v>
      </c>
      <c r="F42" s="1">
        <v>1.1793</v>
      </c>
      <c r="G42" s="19">
        <f t="shared" si="0"/>
        <v>9.9999999999988987E-5</v>
      </c>
      <c r="H42" s="20">
        <f t="shared" si="1"/>
        <v>1.1793499999999999</v>
      </c>
      <c r="I42" s="21">
        <v>1.5113000000000001</v>
      </c>
      <c r="J42" s="21">
        <v>1.5118</v>
      </c>
      <c r="K42" s="21">
        <f t="shared" si="2"/>
        <v>-4.9999999999994493E-4</v>
      </c>
      <c r="L42" s="20">
        <f t="shared" si="3"/>
        <v>1.5115500000000002</v>
      </c>
      <c r="M42" s="21">
        <v>1.4648000000000001</v>
      </c>
      <c r="N42" s="21">
        <v>1.4650000000000001</v>
      </c>
      <c r="O42" s="21">
        <f t="shared" si="4"/>
        <v>1.4649000000000001</v>
      </c>
      <c r="P42" s="20">
        <f t="shared" si="5"/>
        <v>-1.9999999999997797E-4</v>
      </c>
      <c r="Q42" s="21">
        <f t="shared" si="6"/>
        <v>342.47422680412399</v>
      </c>
      <c r="R42" s="21">
        <f t="shared" si="7"/>
        <v>294.38144329896926</v>
      </c>
      <c r="S42" s="21">
        <f t="shared" si="8"/>
        <v>48.092783505154728</v>
      </c>
      <c r="T42" s="21">
        <f t="shared" si="9"/>
        <v>0.33220000000000027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>
      <c r="A43" s="1" t="s">
        <v>105</v>
      </c>
      <c r="B43">
        <v>5018</v>
      </c>
      <c r="C43" s="1" t="s">
        <v>99</v>
      </c>
      <c r="D43" s="4">
        <v>980</v>
      </c>
      <c r="E43" s="1">
        <v>1.1841999999999999</v>
      </c>
      <c r="F43" s="1">
        <v>1.1841999999999999</v>
      </c>
      <c r="G43" s="19">
        <f t="shared" si="0"/>
        <v>0</v>
      </c>
      <c r="H43" s="20">
        <f t="shared" si="1"/>
        <v>1.1841999999999999</v>
      </c>
      <c r="I43" s="21">
        <v>1.6725000000000001</v>
      </c>
      <c r="J43" s="21">
        <v>1.6719999999999999</v>
      </c>
      <c r="K43" s="21">
        <f t="shared" si="2"/>
        <v>5.0000000000016698E-4</v>
      </c>
      <c r="L43" s="20">
        <f t="shared" si="3"/>
        <v>1.67225</v>
      </c>
      <c r="M43" s="21">
        <v>1.6099000000000001</v>
      </c>
      <c r="N43" s="21">
        <v>1.6101000000000001</v>
      </c>
      <c r="O43" s="21">
        <f t="shared" si="4"/>
        <v>1.61</v>
      </c>
      <c r="P43" s="20">
        <f t="shared" si="5"/>
        <v>-1.9999999999997797E-4</v>
      </c>
      <c r="Q43" s="21">
        <f t="shared" si="6"/>
        <v>498.01020408163271</v>
      </c>
      <c r="R43" s="21">
        <f t="shared" si="7"/>
        <v>434.48979591836752</v>
      </c>
      <c r="S43" s="21">
        <f t="shared" si="8"/>
        <v>63.520408163265188</v>
      </c>
      <c r="T43" s="21">
        <f t="shared" si="9"/>
        <v>0.48805000000000009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>
      <c r="E44" s="19"/>
      <c r="F44" s="19"/>
      <c r="G44" s="19"/>
      <c r="H44" s="20"/>
      <c r="I44" s="21"/>
      <c r="J44" s="21"/>
      <c r="K44" s="21"/>
      <c r="L44" s="20"/>
      <c r="M44" s="21"/>
      <c r="N44" s="21"/>
      <c r="O44" s="21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>
      <c r="E45" s="19"/>
      <c r="F45" s="19"/>
      <c r="G45" s="19"/>
      <c r="H45" s="20"/>
      <c r="I45" s="21"/>
      <c r="J45" s="21"/>
      <c r="K45" s="21"/>
      <c r="L45" s="20"/>
      <c r="M45" s="21"/>
      <c r="N45" s="21"/>
      <c r="O45" s="21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>
      <c r="E565" s="19"/>
      <c r="F565" s="19"/>
      <c r="G565" s="19"/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  <row r="566" spans="5:44">
      <c r="E566" s="19"/>
      <c r="F566" s="19"/>
      <c r="G566" s="19"/>
      <c r="H566" s="20"/>
      <c r="I566" s="21"/>
      <c r="J566" s="21"/>
      <c r="K566" s="21"/>
      <c r="L566" s="20"/>
      <c r="M566" s="21"/>
      <c r="N566" s="21"/>
      <c r="O566" s="21"/>
      <c r="P566" s="2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M11" sqref="M11"/>
    </sheetView>
  </sheetViews>
  <sheetFormatPr defaultRowHeight="15"/>
  <cols>
    <col min="1" max="1" width="12.5703125" bestFit="1" customWidth="1"/>
    <col min="5" max="5" width="11.140625" bestFit="1" customWidth="1"/>
    <col min="6" max="6" width="16.28515625" bestFit="1" customWidth="1"/>
    <col min="7" max="7" width="12.5703125" customWidth="1"/>
    <col min="8" max="8" width="12.5703125" bestFit="1" customWidth="1"/>
    <col min="12" max="12" width="11.140625" bestFit="1" customWidth="1"/>
    <col min="13" max="13" width="16.28515625" bestFit="1" customWidth="1"/>
  </cols>
  <sheetData>
    <row r="1" spans="1:13">
      <c r="A1" s="12" t="s">
        <v>106</v>
      </c>
      <c r="B1" s="13"/>
      <c r="C1" s="13"/>
      <c r="D1" s="2"/>
      <c r="E1" s="2"/>
      <c r="F1" s="1"/>
      <c r="G1" s="16"/>
      <c r="H1" s="12" t="s">
        <v>107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22</v>
      </c>
      <c r="F2" s="22" t="s">
        <v>23</v>
      </c>
      <c r="G2" s="14"/>
      <c r="H2" s="14"/>
      <c r="I2" s="8" t="s">
        <v>13</v>
      </c>
      <c r="J2" s="2" t="s">
        <v>14</v>
      </c>
      <c r="K2" s="2" t="s">
        <v>15</v>
      </c>
      <c r="L2" s="2" t="s">
        <v>22</v>
      </c>
      <c r="M2" s="22" t="s">
        <v>23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9">
        <f>'Raw Data'!Q4</f>
        <v>165.11904761904768</v>
      </c>
      <c r="C4" s="9">
        <f>'Raw Data'!R4</f>
        <v>131.78571428571431</v>
      </c>
      <c r="D4" s="9">
        <f>B4-C4</f>
        <v>33.333333333333371</v>
      </c>
      <c r="E4" s="9">
        <f>'Raw Data'!D4</f>
        <v>840</v>
      </c>
      <c r="F4" s="4">
        <f>'Raw Data'!T4</f>
        <v>0.13870000000000005</v>
      </c>
      <c r="G4" s="16"/>
      <c r="H4" s="16">
        <v>0.01</v>
      </c>
      <c r="I4" s="9">
        <f>'Raw Data'!Q5</f>
        <v>82.383720930232386</v>
      </c>
      <c r="J4" s="9">
        <f>'Raw Data'!R5</f>
        <v>57.209302325581291</v>
      </c>
      <c r="K4" s="9">
        <f>I4-J4</f>
        <v>25.174418604651095</v>
      </c>
      <c r="L4" s="9">
        <f>'Raw Data'!D5</f>
        <v>860</v>
      </c>
      <c r="M4" s="4">
        <f>'Raw Data'!T4</f>
        <v>0.13870000000000005</v>
      </c>
    </row>
    <row r="5" spans="1:13">
      <c r="A5" s="16">
        <v>0.05</v>
      </c>
      <c r="B5" s="9">
        <f>'Raw Data'!Q6</f>
        <v>59.066265060241086</v>
      </c>
      <c r="C5" s="9">
        <f>'Raw Data'!R6</f>
        <v>43.52409638554213</v>
      </c>
      <c r="D5" s="9">
        <f t="shared" ref="D5:D10" si="0">B5-C5</f>
        <v>15.542168674698956</v>
      </c>
      <c r="E5" s="9">
        <f>'Raw Data'!D6</f>
        <v>1660</v>
      </c>
      <c r="F5" s="4">
        <f>'Raw Data'!T6</f>
        <v>9.8050000000000193E-2</v>
      </c>
      <c r="G5" s="16"/>
      <c r="H5" s="16">
        <v>0.05</v>
      </c>
      <c r="I5" s="9">
        <f>'Raw Data'!Q7</f>
        <v>48.44380403458198</v>
      </c>
      <c r="J5" s="9">
        <f>'Raw Data'!R7</f>
        <v>35.763688760806879</v>
      </c>
      <c r="K5" s="9">
        <f t="shared" ref="K5:K10" si="1">I5-J5</f>
        <v>12.680115273775101</v>
      </c>
      <c r="L5" s="9">
        <f>'Raw Data'!D7</f>
        <v>1735</v>
      </c>
      <c r="M5" s="4">
        <f>'Raw Data'!T7</f>
        <v>8.4049999999999736E-2</v>
      </c>
    </row>
    <row r="6" spans="1:13">
      <c r="A6" s="16">
        <v>0.1</v>
      </c>
      <c r="B6" s="9">
        <f>'Raw Data'!Q8+'Raw Data'!Q10</f>
        <v>236.1960087479498</v>
      </c>
      <c r="C6" s="9">
        <f>'Raw Data'!R8+'Raw Data'!R10</f>
        <v>192.10839256424291</v>
      </c>
      <c r="D6" s="9">
        <f t="shared" si="0"/>
        <v>44.087616183706899</v>
      </c>
      <c r="E6" s="9">
        <f>'Raw Data'!D8+'Raw Data'!D10</f>
        <v>2420</v>
      </c>
      <c r="F6" s="4">
        <f>'Raw Data'!T8+'Raw Data'!T10</f>
        <v>0.28595000000000015</v>
      </c>
      <c r="G6" s="16"/>
      <c r="H6" s="16">
        <v>0.1</v>
      </c>
      <c r="I6" s="9">
        <f>'Raw Data'!Q9+'Raw Data'!Q11</f>
        <v>307.81416042506896</v>
      </c>
      <c r="J6" s="9">
        <f>'Raw Data'!R9+'Raw Data'!R11</f>
        <v>255.83989501312334</v>
      </c>
      <c r="K6" s="9">
        <f t="shared" si="1"/>
        <v>51.974265411945623</v>
      </c>
      <c r="L6" s="9">
        <f>'Raw Data'!D9+'Raw Data'!D11</f>
        <v>2500</v>
      </c>
      <c r="M6" s="4">
        <f>'Raw Data'!T9+'Raw Data'!T11</f>
        <v>0.38495000000000013</v>
      </c>
    </row>
    <row r="7" spans="1:13">
      <c r="A7" s="16">
        <v>0.2</v>
      </c>
      <c r="B7" s="9">
        <f>'Raw Data'!Q12+'Raw Data'!Q14+'Raw Data'!Q16</f>
        <v>663.42914381296919</v>
      </c>
      <c r="C7" s="9">
        <f>'Raw Data'!R12+'Raw Data'!R14+'Raw Data'!R16</f>
        <v>577.61720543042748</v>
      </c>
      <c r="D7" s="9">
        <f t="shared" si="0"/>
        <v>85.811938382541712</v>
      </c>
      <c r="E7" s="9">
        <f>'Raw Data'!D12+'Raw Data'!D14+'Raw Data'!D16</f>
        <v>3280</v>
      </c>
      <c r="F7" s="4">
        <f>'Raw Data'!T12+'Raw Data'!T14+'Raw Data'!T16</f>
        <v>0.72784999999999989</v>
      </c>
      <c r="G7" s="16"/>
      <c r="H7" s="16">
        <v>0.2</v>
      </c>
      <c r="I7" s="9">
        <f>'Raw Data'!Q13+'Raw Data'!Q15+'Raw Data'!Q17</f>
        <v>984.37491836468155</v>
      </c>
      <c r="J7" s="9">
        <f>'Raw Data'!R13+'Raw Data'!R15+'Raw Data'!R17</f>
        <v>855.92962219174524</v>
      </c>
      <c r="K7" s="9">
        <f t="shared" si="1"/>
        <v>128.44529617293631</v>
      </c>
      <c r="L7" s="9">
        <f>'Raw Data'!D13+'Raw Data'!D15+'Raw Data'!D17</f>
        <v>3430</v>
      </c>
      <c r="M7" s="4">
        <f>'Raw Data'!T13+'Raw Data'!T15+'Raw Data'!T17</f>
        <v>1.1352500000000003</v>
      </c>
    </row>
    <row r="8" spans="1:13">
      <c r="A8" s="16">
        <v>0.3</v>
      </c>
      <c r="B8" s="9">
        <f>'Raw Data'!Q18+'Raw Data'!Q20+'Raw Data'!Q22+'Raw Data'!Q24</f>
        <v>1414.6991007554141</v>
      </c>
      <c r="C8" s="9">
        <f>'Raw Data'!R18+'Raw Data'!R20+'Raw Data'!R22+'Raw Data'!R24</f>
        <v>1233.9271189197163</v>
      </c>
      <c r="D8" s="9">
        <f t="shared" si="0"/>
        <v>180.77198183569772</v>
      </c>
      <c r="E8" s="9">
        <f>'Raw Data'!D18+'Raw Data'!D20+'Raw Data'!D22+'Raw Data'!D24</f>
        <v>3890</v>
      </c>
      <c r="F8" s="4">
        <f>'Raw Data'!T18+'Raw Data'!T20+'Raw Data'!T22+'Raw Data'!T24</f>
        <v>1.3772500000000001</v>
      </c>
      <c r="G8" s="16"/>
      <c r="H8" s="16">
        <v>0.3</v>
      </c>
      <c r="I8" s="9">
        <f>'Raw Data'!Q19+'Raw Data'!Q21+'Raw Data'!Q23+'Raw Data'!Q25</f>
        <v>1591.3159279360307</v>
      </c>
      <c r="J8" s="9">
        <f>'Raw Data'!R19+'Raw Data'!R21+'Raw Data'!R23+'Raw Data'!R25</f>
        <v>1388.8473405697107</v>
      </c>
      <c r="K8" s="9">
        <f t="shared" si="1"/>
        <v>202.46858736631998</v>
      </c>
      <c r="L8" s="9">
        <f>'Raw Data'!D19+'Raw Data'!D21+'Raw Data'!D23+'Raw Data'!D25</f>
        <v>3975</v>
      </c>
      <c r="M8" s="4">
        <f>'Raw Data'!T19+'Raw Data'!T21+'Raw Data'!T23+'Raw Data'!T25</f>
        <v>1.5782</v>
      </c>
    </row>
    <row r="9" spans="1:13">
      <c r="A9" s="16">
        <v>0.45</v>
      </c>
      <c r="B9" s="9">
        <f>'Raw Data'!Q26+'Raw Data'!Q28+'Raw Data'!Q30+'Raw Data'!Q32</f>
        <v>1926.2612736485621</v>
      </c>
      <c r="C9" s="9">
        <f>'Raw Data'!R26+'Raw Data'!R28+'Raw Data'!R30+'Raw Data'!R32</f>
        <v>1714.9978483945706</v>
      </c>
      <c r="D9" s="9">
        <f t="shared" si="0"/>
        <v>211.2634252539915</v>
      </c>
      <c r="E9" s="9">
        <f>'Raw Data'!D26+'Raw Data'!D28+'Raw Data'!D30+'Raw Data'!D32</f>
        <v>4385</v>
      </c>
      <c r="F9" s="4">
        <f>'Raw Data'!T26+'Raw Data'!T28+'Raw Data'!T30+'Raw Data'!T32</f>
        <v>2.11625</v>
      </c>
      <c r="G9" s="16"/>
      <c r="H9" s="16">
        <v>0.45</v>
      </c>
      <c r="I9" s="9">
        <f>'Raw Data'!Q27+'Raw Data'!Q29+'Raw Data'!Q31+'Raw Data'!Q33</f>
        <v>1953.8698788156844</v>
      </c>
      <c r="J9" s="9">
        <f>'Raw Data'!R27+'Raw Data'!R29+'Raw Data'!R31+'Raw Data'!R33</f>
        <v>1738.3952913876078</v>
      </c>
      <c r="K9" s="9">
        <f t="shared" si="1"/>
        <v>215.47458742807657</v>
      </c>
      <c r="L9" s="9">
        <f>'Raw Data'!D27+'Raw Data'!D29+'Raw Data'!D31+'Raw Data'!D33</f>
        <v>4520</v>
      </c>
      <c r="M9" s="4">
        <f>'Raw Data'!T27+'Raw Data'!T29+'Raw Data'!T31+'Raw Data'!T33</f>
        <v>2.2005999999999997</v>
      </c>
    </row>
    <row r="10" spans="1:13">
      <c r="A10" s="15">
        <v>0.6</v>
      </c>
      <c r="B10" s="10">
        <f>'Raw Data'!Q34+'Raw Data'!Q36+'Raw Data'!Q38+'Raw Data'!Q40+'Raw Data'!Q42</f>
        <v>2170.0189950793274</v>
      </c>
      <c r="C10" s="10">
        <f>'Raw Data'!R34+'Raw Data'!R36+'Raw Data'!R38+'Raw Data'!R40+'Raw Data'!R42</f>
        <v>1911.3141475512386</v>
      </c>
      <c r="D10" s="10">
        <f t="shared" si="0"/>
        <v>258.70484752808875</v>
      </c>
      <c r="E10" s="10">
        <f>'Raw Data'!D34+'Raw Data'!D36+'Raw Data'!D38+'Raw Data'!D40+'Raw Data'!D42</f>
        <v>4595</v>
      </c>
      <c r="F10" s="17">
        <f>'Raw Data'!T34+'Raw Data'!T36+'Raw Data'!T38+'Raw Data'!T40+'Raw Data'!T42</f>
        <v>1.9831500000000004</v>
      </c>
      <c r="G10" s="16"/>
      <c r="H10" s="15">
        <v>0.6</v>
      </c>
      <c r="I10" s="10">
        <f>'Raw Data'!Q35+'Raw Data'!Q37+'Raw Data'!Q39+'Raw Data'!Q41+'Raw Data'!Q43</f>
        <v>2679.8488254577683</v>
      </c>
      <c r="J10" s="10">
        <f>'Raw Data'!R35+'Raw Data'!R37+'Raw Data'!R39+'Raw Data'!R41+'Raw Data'!R43</f>
        <v>2357.1080032417553</v>
      </c>
      <c r="K10" s="10">
        <f t="shared" si="1"/>
        <v>322.74082221601293</v>
      </c>
      <c r="L10" s="10">
        <f>'Raw Data'!D35+'Raw Data'!D37+'Raw Data'!D39+'Raw Data'!D41+'Raw Data'!D43</f>
        <v>4700</v>
      </c>
      <c r="M10" s="17">
        <f>'Raw Data'!T35+'Raw Data'!T37+'Raw Data'!T39+'Raw Data'!T41+'Raw Data'!T43</f>
        <v>2.5147000000000004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2012-05-09T15:52:28Z</dcterms:modified>
</cp:coreProperties>
</file>